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 FOURIER\Desktop\"/>
    </mc:Choice>
  </mc:AlternateContent>
  <xr:revisionPtr revIDLastSave="0" documentId="8_{D20CB323-2FC2-4F01-9D50-307D2C2D8144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ases" sheetId="1" state="hidden" r:id="rId1"/>
    <sheet name="Simulation portail famille" sheetId="2" r:id="rId2"/>
  </sheets>
  <externalReferences>
    <externalReference r:id="rId3"/>
  </externalReferences>
  <definedNames>
    <definedName name="Tarifs">#REF!</definedName>
    <definedName name="tarifsap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9" i="2"/>
  <c r="C9" i="2" s="1"/>
  <c r="B10" i="2"/>
  <c r="C10" i="2" s="1"/>
  <c r="B11" i="2"/>
  <c r="C11" i="2" s="1"/>
  <c r="B8" i="2"/>
  <c r="C8" i="2" s="1"/>
  <c r="K8" i="1"/>
  <c r="J8" i="1"/>
  <c r="I8" i="1"/>
  <c r="B16" i="1"/>
  <c r="B14" i="1"/>
  <c r="B12" i="1"/>
  <c r="B10" i="1"/>
  <c r="R8" i="1"/>
  <c r="R10" i="1"/>
  <c r="R11" i="1"/>
  <c r="R12" i="1"/>
  <c r="R14" i="1"/>
  <c r="R15" i="1"/>
  <c r="R16" i="1"/>
  <c r="N8" i="1"/>
  <c r="O8" i="1"/>
  <c r="P8" i="1"/>
  <c r="Q8" i="1"/>
  <c r="N10" i="1"/>
  <c r="O10" i="1"/>
  <c r="P10" i="1"/>
  <c r="Q10" i="1"/>
  <c r="N11" i="1"/>
  <c r="O11" i="1"/>
  <c r="P11" i="1"/>
  <c r="Q11" i="1"/>
  <c r="N12" i="1"/>
  <c r="O12" i="1"/>
  <c r="P12" i="1"/>
  <c r="Q12" i="1"/>
  <c r="N14" i="1"/>
  <c r="O14" i="1"/>
  <c r="P14" i="1"/>
  <c r="Q14" i="1"/>
  <c r="N15" i="1"/>
  <c r="O15" i="1"/>
  <c r="P15" i="1"/>
  <c r="Q15" i="1"/>
  <c r="N16" i="1"/>
  <c r="O16" i="1"/>
  <c r="P16" i="1"/>
  <c r="Q16" i="1"/>
  <c r="M12" i="1"/>
  <c r="C12" i="1"/>
  <c r="D12" i="1"/>
  <c r="G12" i="1"/>
  <c r="G11" i="1"/>
  <c r="C11" i="1"/>
  <c r="D11" i="1"/>
  <c r="M10" i="1"/>
  <c r="M11" i="1"/>
  <c r="M14" i="1"/>
  <c r="M15" i="1"/>
  <c r="M16" i="1"/>
  <c r="M8" i="1"/>
  <c r="F8" i="1"/>
  <c r="G8" i="1"/>
  <c r="C10" i="1"/>
  <c r="D10" i="1"/>
  <c r="C14" i="1"/>
  <c r="D14" i="1"/>
  <c r="C15" i="1"/>
  <c r="D15" i="1"/>
  <c r="C16" i="1"/>
  <c r="D16" i="1"/>
  <c r="D8" i="1"/>
  <c r="G16" i="1"/>
  <c r="G15" i="1"/>
  <c r="G14" i="1"/>
  <c r="F10" i="1"/>
  <c r="G10" i="1" s="1"/>
</calcChain>
</file>

<file path=xl/sharedStrings.xml><?xml version="1.0" encoding="utf-8"?>
<sst xmlns="http://schemas.openxmlformats.org/spreadsheetml/2006/main" count="36" uniqueCount="36">
  <si>
    <t>Simulation passage au taux d'effort service enfance</t>
  </si>
  <si>
    <t>Bases de calcul pour le taux d'effort</t>
  </si>
  <si>
    <t>Taux plancher</t>
  </si>
  <si>
    <t>Taux plafond</t>
  </si>
  <si>
    <t>Structure</t>
  </si>
  <si>
    <t>Taux d'effort</t>
  </si>
  <si>
    <t>Tarif min</t>
  </si>
  <si>
    <t>Tarif max</t>
  </si>
  <si>
    <t>Pour info QF médian</t>
  </si>
  <si>
    <t>Tarif median</t>
  </si>
  <si>
    <t>Ancien tarif T min</t>
  </si>
  <si>
    <t>Ancien tarif T max</t>
  </si>
  <si>
    <t>Ancien tarif médian</t>
  </si>
  <si>
    <t>Simulation 1</t>
  </si>
  <si>
    <t>Simulation 2</t>
  </si>
  <si>
    <t>Simulation 3</t>
  </si>
  <si>
    <t>Simulation 4</t>
  </si>
  <si>
    <t>Simulation 5</t>
  </si>
  <si>
    <t>Simulation 6</t>
  </si>
  <si>
    <t>Accueil périscolaire (1/4 Heure)</t>
  </si>
  <si>
    <t>ALSH Me (Journée + repas)</t>
  </si>
  <si>
    <t>ALSH Me (1/2 journée sans repas)</t>
  </si>
  <si>
    <t>ALSH Me (1/2 journée avec repas)</t>
  </si>
  <si>
    <t>ALSH Vac (Journée + repas)</t>
  </si>
  <si>
    <t>ALSH Vac (1/2 journée sans repas)</t>
  </si>
  <si>
    <t>ALSH Vac (1/2 journée avec repas)</t>
  </si>
  <si>
    <t>Ifac - Vallet animation</t>
  </si>
  <si>
    <t xml:space="preserve">Simulation de vos tarifs service enfance </t>
  </si>
  <si>
    <t>Indiquez votre QF</t>
  </si>
  <si>
    <t>Services</t>
  </si>
  <si>
    <t>Valletais</t>
  </si>
  <si>
    <t>Hors Valletais</t>
  </si>
  <si>
    <t>Tarif accueil périscolaire (1/4 d'heure)</t>
  </si>
  <si>
    <t>Tarif ALSH Me et vacances (Journée + repas)</t>
  </si>
  <si>
    <t>Tarif ALSH Mercredis et vacances (1/2 journée sans repas)</t>
  </si>
  <si>
    <t>Tarif ALSH Mercredis et vacances (1/2 journée avec repas)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</si>
</sst>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%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0" fontId="0" fillId="2" borderId="0" xfId="0" applyFill="1" applyAlignment="1" applyProtection="1">
      <alignment horizontal="left"/>
      <protection locked="0"/>
    </xf>
    <xf numFmtId="0" fontId="6" fillId="0" borderId="0" xfId="1" applyNumberFormat="1" applyFont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/>
    <xf numFmtId="165" fontId="0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 horizontal="center"/>
    </xf>
    <xf numFmtId="164" fontId="5" fillId="0" borderId="0" xfId="2" applyNumberFormat="1" applyFont="1"/>
    <xf numFmtId="0" fontId="10" fillId="0" borderId="0" xfId="0" applyFont="1"/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vertical="center"/>
      <protection locked="0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">
    <cellStyle name="Monétaire" xfId="1" builtinId="4"/>
    <cellStyle name="Normal" xfId="0" builtinId="0"/>
    <cellStyle name="Normal 2" xfId="3" xr:uid="{00000000-0005-0000-0000-000002000000}"/>
    <cellStyle name="Pourcentage" xfId="2" builtinId="5"/>
  </cellStyles>
  <dxfs count="4">
    <dxf>
      <numFmt numFmtId="165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facasnieres.sharepoint.com/sites/ValletAnimation/Documents%20partages/VALLET%20ANIMATION/Facturations/Evolutions%20tarifications%20familles%20Val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Prés APS 05-09 sept"/>
      <sheetName val="Calcul Tx APS"/>
      <sheetName val="APS"/>
      <sheetName val="ALSH Mercredi"/>
      <sheetName val="Calcul Tx ALSH Me"/>
      <sheetName val="Calcul Tx ALSH Vac"/>
      <sheetName val="Sim Tx APS"/>
      <sheetName val="Simu Tx ALSH Me"/>
      <sheetName val="Simu Tx ALSH Vac"/>
      <sheetName val="ALSH Vacances"/>
      <sheetName val="Jeunesse"/>
    </sheetNames>
    <sheetDataSet>
      <sheetData sheetId="0"/>
      <sheetData sheetId="1"/>
      <sheetData sheetId="2">
        <row r="532">
          <cell r="B532">
            <v>1187.1971830985915</v>
          </cell>
        </row>
      </sheetData>
      <sheetData sheetId="3"/>
      <sheetData sheetId="4"/>
      <sheetData sheetId="5">
        <row r="532">
          <cell r="B532">
            <v>1337.6466916354557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C11" totalsRowShown="0" headerRowDxfId="3">
  <autoFilter ref="A7:C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ervices" dataDxfId="2"/>
    <tableColumn id="3" xr3:uid="{00000000-0010-0000-0000-000003000000}" name="Valletais" dataDxfId="1" dataCellStyle="Monétaire">
      <calculatedColumnFormula>IF($B$5&gt;Bases!$C$3,IF($B$5&lt;Bases!$C$4,$B$5*Bases!$B9,Bases!$C$4*Bases!$B9),Bases!$C$3*Bases!$B9)</calculatedColumnFormula>
    </tableColumn>
    <tableColumn id="4" xr3:uid="{00000000-0010-0000-0000-000004000000}" name="Hors Valletais" dataDxfId="0">
      <calculatedColumnFormula>B8*1.3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2"/>
  <sheetViews>
    <sheetView workbookViewId="0">
      <selection activeCell="G3" sqref="G3"/>
    </sheetView>
  </sheetViews>
  <sheetFormatPr baseColWidth="10" defaultColWidth="11.44140625" defaultRowHeight="14.4" x14ac:dyDescent="0.3"/>
  <cols>
    <col min="1" max="1" width="31.88671875" customWidth="1"/>
    <col min="2" max="2" width="13.33203125" style="2" customWidth="1"/>
    <col min="3" max="4" width="12" style="2" customWidth="1"/>
    <col min="5" max="5" width="2.88671875" customWidth="1"/>
    <col min="6" max="6" width="11.5546875" style="3"/>
    <col min="7" max="7" width="10.6640625" style="3" customWidth="1"/>
    <col min="8" max="8" width="2.6640625" customWidth="1"/>
    <col min="9" max="11" width="12" style="16" customWidth="1"/>
    <col min="12" max="12" width="3" customWidth="1"/>
  </cols>
  <sheetData>
    <row r="1" spans="1:18" ht="21" x14ac:dyDescent="0.4">
      <c r="A1" s="1" t="s">
        <v>0</v>
      </c>
    </row>
    <row r="3" spans="1:18" x14ac:dyDescent="0.3">
      <c r="A3" s="4" t="s">
        <v>1</v>
      </c>
      <c r="B3" t="s">
        <v>2</v>
      </c>
      <c r="C3" s="5">
        <v>200</v>
      </c>
    </row>
    <row r="4" spans="1:18" x14ac:dyDescent="0.3">
      <c r="B4" t="s">
        <v>3</v>
      </c>
      <c r="C4" s="5">
        <v>2000</v>
      </c>
    </row>
    <row r="6" spans="1:18" x14ac:dyDescent="0.3">
      <c r="F6" s="6"/>
      <c r="G6" s="6"/>
      <c r="M6" s="2">
        <v>500</v>
      </c>
      <c r="N6" s="2">
        <v>750</v>
      </c>
      <c r="O6" s="2">
        <v>1000</v>
      </c>
      <c r="P6" s="2">
        <v>1250</v>
      </c>
      <c r="Q6" s="2">
        <v>1500</v>
      </c>
      <c r="R6" s="2">
        <v>1750</v>
      </c>
    </row>
    <row r="7" spans="1:18" ht="28.95" customHeight="1" x14ac:dyDescent="0.3">
      <c r="A7" s="7" t="s">
        <v>4</v>
      </c>
      <c r="B7" s="7" t="s">
        <v>5</v>
      </c>
      <c r="C7" s="7" t="s">
        <v>6</v>
      </c>
      <c r="D7" s="7" t="s">
        <v>7</v>
      </c>
      <c r="F7" s="12" t="s">
        <v>8</v>
      </c>
      <c r="G7" s="12" t="s">
        <v>9</v>
      </c>
      <c r="I7" s="12" t="s">
        <v>10</v>
      </c>
      <c r="J7" s="12" t="s">
        <v>11</v>
      </c>
      <c r="K7" s="12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</row>
    <row r="8" spans="1:18" ht="22.95" customHeight="1" x14ac:dyDescent="0.3">
      <c r="A8" s="8" t="s">
        <v>19</v>
      </c>
      <c r="B8" s="9">
        <v>6.9999999999999999E-4</v>
      </c>
      <c r="C8" s="11">
        <f>$B8*$C$3</f>
        <v>0.13999999999999999</v>
      </c>
      <c r="D8" s="11">
        <f>$B8*$C$4</f>
        <v>1.4</v>
      </c>
      <c r="F8" s="13">
        <f>'[1]Calcul Tx APS'!B532</f>
        <v>1187.1971830985915</v>
      </c>
      <c r="G8" s="14">
        <f>F8*B8</f>
        <v>0.83103802816901406</v>
      </c>
      <c r="I8" s="17">
        <f>0.38/2</f>
        <v>0.19</v>
      </c>
      <c r="J8" s="17">
        <f>2.3/2</f>
        <v>1.1499999999999999</v>
      </c>
      <c r="K8" s="17">
        <f>1.9/2</f>
        <v>0.95</v>
      </c>
      <c r="M8" s="14">
        <f>M$6*$B8</f>
        <v>0.35</v>
      </c>
      <c r="N8" s="14">
        <f t="shared" ref="N8:R8" si="0">N$6*$B8</f>
        <v>0.52500000000000002</v>
      </c>
      <c r="O8" s="14">
        <f t="shared" si="0"/>
        <v>0.7</v>
      </c>
      <c r="P8" s="14">
        <f t="shared" si="0"/>
        <v>0.875</v>
      </c>
      <c r="Q8" s="14">
        <f t="shared" si="0"/>
        <v>1.05</v>
      </c>
      <c r="R8" s="14">
        <f t="shared" si="0"/>
        <v>1.2250000000000001</v>
      </c>
    </row>
    <row r="9" spans="1:18" ht="14.4" customHeight="1" x14ac:dyDescent="0.3">
      <c r="A9" s="18"/>
      <c r="B9" s="19"/>
      <c r="C9" s="20"/>
      <c r="D9" s="20"/>
      <c r="F9" s="21"/>
      <c r="G9" s="22"/>
      <c r="I9" s="23"/>
      <c r="J9" s="23"/>
      <c r="K9" s="23"/>
      <c r="M9" s="22"/>
      <c r="N9" s="22"/>
      <c r="O9" s="22"/>
      <c r="P9" s="22"/>
      <c r="Q9" s="22"/>
      <c r="R9" s="22"/>
    </row>
    <row r="10" spans="1:18" ht="22.95" customHeight="1" x14ac:dyDescent="0.3">
      <c r="A10" s="8" t="s">
        <v>20</v>
      </c>
      <c r="B10" s="9">
        <f>(2*0.7+0.175)/100</f>
        <v>1.575E-2</v>
      </c>
      <c r="C10" s="11">
        <f t="shared" ref="C10:C16" si="1">$B10*$C$3</f>
        <v>3.15</v>
      </c>
      <c r="D10" s="11">
        <f t="shared" ref="D10:D16" si="2">$B10*$C$4</f>
        <v>31.5</v>
      </c>
      <c r="F10" s="13">
        <f>'[1]Calcul Tx ALSH Me'!B532</f>
        <v>1337.6466916354557</v>
      </c>
      <c r="G10" s="14">
        <f>F10*B10</f>
        <v>21.067935393258427</v>
      </c>
      <c r="I10" s="17">
        <v>7.73</v>
      </c>
      <c r="J10" s="17">
        <v>26.51</v>
      </c>
      <c r="K10" s="17">
        <v>23.06</v>
      </c>
      <c r="M10" s="14">
        <f t="shared" ref="M10:R16" si="3">M$6*$B10</f>
        <v>7.875</v>
      </c>
      <c r="N10" s="14">
        <f t="shared" si="3"/>
        <v>11.8125</v>
      </c>
      <c r="O10" s="14">
        <f t="shared" si="3"/>
        <v>15.75</v>
      </c>
      <c r="P10" s="14">
        <f t="shared" si="3"/>
        <v>19.6875</v>
      </c>
      <c r="Q10" s="14">
        <f t="shared" si="3"/>
        <v>23.625</v>
      </c>
      <c r="R10" s="14">
        <f t="shared" si="3"/>
        <v>27.5625</v>
      </c>
    </row>
    <row r="11" spans="1:18" ht="22.95" customHeight="1" x14ac:dyDescent="0.3">
      <c r="A11" s="8" t="s">
        <v>21</v>
      </c>
      <c r="B11" s="9">
        <v>7.0000000000000001E-3</v>
      </c>
      <c r="C11" s="11">
        <f t="shared" si="1"/>
        <v>1.4000000000000001</v>
      </c>
      <c r="D11" s="11">
        <f t="shared" si="2"/>
        <v>14</v>
      </c>
      <c r="F11" s="13">
        <v>1338</v>
      </c>
      <c r="G11" s="14">
        <f>F11*B11</f>
        <v>9.3659999999999997</v>
      </c>
      <c r="I11" s="17">
        <v>4.08</v>
      </c>
      <c r="J11" s="17">
        <v>13.98</v>
      </c>
      <c r="K11" s="17">
        <v>12.15</v>
      </c>
      <c r="M11" s="14">
        <f t="shared" si="3"/>
        <v>3.5</v>
      </c>
      <c r="N11" s="14">
        <f t="shared" si="3"/>
        <v>5.25</v>
      </c>
      <c r="O11" s="14">
        <f t="shared" si="3"/>
        <v>7</v>
      </c>
      <c r="P11" s="14">
        <f t="shared" si="3"/>
        <v>8.75</v>
      </c>
      <c r="Q11" s="14">
        <f t="shared" si="3"/>
        <v>10.5</v>
      </c>
      <c r="R11" s="14">
        <f t="shared" si="3"/>
        <v>12.25</v>
      </c>
    </row>
    <row r="12" spans="1:18" ht="22.95" customHeight="1" x14ac:dyDescent="0.3">
      <c r="A12" s="8" t="s">
        <v>22</v>
      </c>
      <c r="B12" s="9">
        <f>(0.7+0.175)/100</f>
        <v>8.7500000000000008E-3</v>
      </c>
      <c r="C12" s="11">
        <f t="shared" si="1"/>
        <v>1.7500000000000002</v>
      </c>
      <c r="D12" s="11">
        <f t="shared" si="2"/>
        <v>17.5</v>
      </c>
      <c r="F12" s="13">
        <v>1338</v>
      </c>
      <c r="G12" s="14">
        <f>F12*B12</f>
        <v>11.707500000000001</v>
      </c>
      <c r="I12" s="17">
        <v>6.18</v>
      </c>
      <c r="J12" s="17">
        <v>18.96</v>
      </c>
      <c r="K12" s="17">
        <v>16.14</v>
      </c>
      <c r="M12" s="14">
        <f t="shared" si="3"/>
        <v>4.375</v>
      </c>
      <c r="N12" s="14">
        <f t="shared" si="3"/>
        <v>6.5625000000000009</v>
      </c>
      <c r="O12" s="14">
        <f t="shared" si="3"/>
        <v>8.75</v>
      </c>
      <c r="P12" s="14">
        <f t="shared" si="3"/>
        <v>10.937500000000002</v>
      </c>
      <c r="Q12" s="14">
        <f t="shared" si="3"/>
        <v>13.125000000000002</v>
      </c>
      <c r="R12" s="14">
        <f t="shared" si="3"/>
        <v>15.312500000000002</v>
      </c>
    </row>
    <row r="13" spans="1:18" ht="14.4" customHeight="1" x14ac:dyDescent="0.3">
      <c r="A13" s="18"/>
      <c r="B13" s="19"/>
      <c r="C13" s="20"/>
      <c r="D13" s="20"/>
      <c r="F13" s="21"/>
      <c r="G13" s="22"/>
      <c r="I13" s="23"/>
      <c r="J13" s="23"/>
      <c r="K13" s="23"/>
      <c r="M13" s="22"/>
      <c r="N13" s="22"/>
      <c r="O13" s="22"/>
      <c r="P13" s="22"/>
      <c r="Q13" s="22"/>
      <c r="R13" s="22"/>
    </row>
    <row r="14" spans="1:18" s="10" customFormat="1" ht="22.95" customHeight="1" x14ac:dyDescent="0.3">
      <c r="A14" s="8" t="s">
        <v>23</v>
      </c>
      <c r="B14" s="9">
        <f>(2*0.7+0.175)/100</f>
        <v>1.575E-2</v>
      </c>
      <c r="C14" s="11">
        <f t="shared" si="1"/>
        <v>3.15</v>
      </c>
      <c r="D14" s="11">
        <f t="shared" si="2"/>
        <v>31.5</v>
      </c>
      <c r="F14" s="15">
        <v>1204</v>
      </c>
      <c r="G14" s="14">
        <f>F14*B14</f>
        <v>18.963000000000001</v>
      </c>
      <c r="I14" s="17">
        <v>8.34</v>
      </c>
      <c r="J14" s="17">
        <v>25.41</v>
      </c>
      <c r="K14" s="17">
        <v>20.98</v>
      </c>
      <c r="M14" s="14">
        <f t="shared" si="3"/>
        <v>7.875</v>
      </c>
      <c r="N14" s="14">
        <f t="shared" si="3"/>
        <v>11.8125</v>
      </c>
      <c r="O14" s="14">
        <f t="shared" si="3"/>
        <v>15.75</v>
      </c>
      <c r="P14" s="14">
        <f t="shared" si="3"/>
        <v>19.6875</v>
      </c>
      <c r="Q14" s="14">
        <f t="shared" si="3"/>
        <v>23.625</v>
      </c>
      <c r="R14" s="14">
        <f t="shared" si="3"/>
        <v>27.5625</v>
      </c>
    </row>
    <row r="15" spans="1:18" ht="22.95" customHeight="1" x14ac:dyDescent="0.3">
      <c r="A15" s="8" t="s">
        <v>24</v>
      </c>
      <c r="B15" s="9">
        <v>7.0000000000000001E-3</v>
      </c>
      <c r="C15" s="11">
        <f t="shared" si="1"/>
        <v>1.4000000000000001</v>
      </c>
      <c r="D15" s="11">
        <f t="shared" si="2"/>
        <v>14</v>
      </c>
      <c r="F15" s="13">
        <v>1204</v>
      </c>
      <c r="G15" s="14">
        <f>F15*B15</f>
        <v>8.4280000000000008</v>
      </c>
      <c r="I15" s="17">
        <v>4.2</v>
      </c>
      <c r="J15" s="17">
        <v>12.58</v>
      </c>
      <c r="K15" s="17">
        <v>10.64</v>
      </c>
      <c r="M15" s="14">
        <f t="shared" si="3"/>
        <v>3.5</v>
      </c>
      <c r="N15" s="14">
        <f t="shared" si="3"/>
        <v>5.25</v>
      </c>
      <c r="O15" s="14">
        <f t="shared" si="3"/>
        <v>7</v>
      </c>
      <c r="P15" s="14">
        <f t="shared" si="3"/>
        <v>8.75</v>
      </c>
      <c r="Q15" s="14">
        <f t="shared" si="3"/>
        <v>10.5</v>
      </c>
      <c r="R15" s="14">
        <f t="shared" si="3"/>
        <v>12.25</v>
      </c>
    </row>
    <row r="16" spans="1:18" s="10" customFormat="1" ht="22.95" customHeight="1" x14ac:dyDescent="0.3">
      <c r="A16" s="8" t="s">
        <v>25</v>
      </c>
      <c r="B16" s="9">
        <f>(0.7+0.175)/100</f>
        <v>8.7500000000000008E-3</v>
      </c>
      <c r="C16" s="11">
        <f t="shared" si="1"/>
        <v>1.7500000000000002</v>
      </c>
      <c r="D16" s="11">
        <f t="shared" si="2"/>
        <v>17.5</v>
      </c>
      <c r="F16" s="15">
        <v>1204</v>
      </c>
      <c r="G16" s="14">
        <f>F16*B16</f>
        <v>10.535</v>
      </c>
      <c r="I16" s="17">
        <v>6.67</v>
      </c>
      <c r="J16" s="17">
        <v>20.3</v>
      </c>
      <c r="K16" s="17">
        <v>16.79</v>
      </c>
      <c r="M16" s="14">
        <f t="shared" si="3"/>
        <v>4.375</v>
      </c>
      <c r="N16" s="14">
        <f t="shared" si="3"/>
        <v>6.5625000000000009</v>
      </c>
      <c r="O16" s="14">
        <f t="shared" si="3"/>
        <v>8.75</v>
      </c>
      <c r="P16" s="14">
        <f t="shared" si="3"/>
        <v>10.937500000000002</v>
      </c>
      <c r="Q16" s="14">
        <f t="shared" si="3"/>
        <v>13.125000000000002</v>
      </c>
      <c r="R16" s="14">
        <f t="shared" si="3"/>
        <v>15.312500000000002</v>
      </c>
    </row>
    <row r="19" spans="1:6" x14ac:dyDescent="0.3">
      <c r="A19" s="10"/>
    </row>
    <row r="20" spans="1:6" x14ac:dyDescent="0.3">
      <c r="C20" s="24"/>
    </row>
    <row r="21" spans="1:6" x14ac:dyDescent="0.3">
      <c r="C21" s="24"/>
    </row>
    <row r="22" spans="1:6" x14ac:dyDescent="0.3">
      <c r="F22" s="25"/>
    </row>
  </sheetData>
  <sheetProtection selectLockedCell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workbookViewId="0">
      <selection activeCell="B5" sqref="B5"/>
    </sheetView>
  </sheetViews>
  <sheetFormatPr baseColWidth="10" defaultColWidth="11.44140625" defaultRowHeight="14.4" x14ac:dyDescent="0.3"/>
  <cols>
    <col min="1" max="1" width="50.109375" bestFit="1" customWidth="1"/>
    <col min="2" max="3" width="13.88671875" customWidth="1"/>
  </cols>
  <sheetData>
    <row r="1" spans="1:3" ht="18" x14ac:dyDescent="0.35">
      <c r="A1" s="26" t="s">
        <v>26</v>
      </c>
    </row>
    <row r="2" spans="1:3" ht="10.199999999999999" customHeight="1" x14ac:dyDescent="0.3"/>
    <row r="3" spans="1:3" x14ac:dyDescent="0.3">
      <c r="A3" t="s">
        <v>27</v>
      </c>
    </row>
    <row r="5" spans="1:3" ht="28.2" customHeight="1" x14ac:dyDescent="0.3">
      <c r="A5" s="33" t="s">
        <v>28</v>
      </c>
      <c r="B5" s="28">
        <v>1890</v>
      </c>
    </row>
    <row r="6" spans="1:3" ht="28.2" customHeight="1" x14ac:dyDescent="0.3">
      <c r="A6" s="27"/>
    </row>
    <row r="7" spans="1:3" ht="18.600000000000001" customHeight="1" x14ac:dyDescent="0.3">
      <c r="A7" s="30" t="s">
        <v>29</v>
      </c>
      <c r="B7" s="32" t="s">
        <v>30</v>
      </c>
      <c r="C7" s="32" t="s">
        <v>31</v>
      </c>
    </row>
    <row r="8" spans="1:3" ht="29.4" customHeight="1" x14ac:dyDescent="0.3">
      <c r="A8" s="18" t="s">
        <v>32</v>
      </c>
      <c r="B8" s="31">
        <f>IF($B$5&gt;Bases!$C$3,IF($B$5&lt;Bases!$C$4,$B$5*Bases!$B8,Bases!$C$4*Bases!$B8),Bases!$C$3*Bases!$B8)</f>
        <v>1.323</v>
      </c>
      <c r="C8" s="29">
        <f>B8*1.3</f>
        <v>1.7199</v>
      </c>
    </row>
    <row r="9" spans="1:3" ht="29.4" customHeight="1" x14ac:dyDescent="0.3">
      <c r="A9" s="18" t="s">
        <v>33</v>
      </c>
      <c r="B9" s="31">
        <f>IF($B$5&gt;Bases!$C$3,IF($B$5&lt;Bases!$C$4,$B$5*Bases!$B10,Bases!$C$4*Bases!$B10),Bases!$C$3*Bases!$B10)</f>
        <v>29.767500000000002</v>
      </c>
      <c r="C9" s="29">
        <f t="shared" ref="C9:C11" si="0">B9*1.3</f>
        <v>38.697750000000006</v>
      </c>
    </row>
    <row r="10" spans="1:3" ht="29.4" customHeight="1" x14ac:dyDescent="0.3">
      <c r="A10" s="18" t="s">
        <v>34</v>
      </c>
      <c r="B10" s="31">
        <f>IF($B$5&gt;Bases!$C$3,IF($B$5&lt;Bases!$C$4,$B$5*Bases!$B11,Bases!$C$4*Bases!$B11),Bases!$C$3*Bases!$B11)</f>
        <v>13.23</v>
      </c>
      <c r="C10" s="29">
        <f t="shared" si="0"/>
        <v>17.199000000000002</v>
      </c>
    </row>
    <row r="11" spans="1:3" ht="29.4" customHeight="1" x14ac:dyDescent="0.3">
      <c r="A11" s="18" t="s">
        <v>35</v>
      </c>
      <c r="B11" s="31">
        <f>IF($B$5&gt;Bases!$C$3,IF($B$5&lt;Bases!$C$4,$B$5*Bases!$B12,Bases!$C$4*Bases!$B12),Bases!$C$3*Bases!$B12)</f>
        <v>16.537500000000001</v>
      </c>
      <c r="C11" s="29">
        <f t="shared" si="0"/>
        <v>21.498750000000001</v>
      </c>
    </row>
  </sheetData>
  <sheetProtection algorithmName="SHA-512" hashValue="XLIRhZubTLBLPrWMNNmdXj18KnVc1ftkhbe8AatQmrx8rY1PKOWQCB9uBX7Bnanre6FLFWFgR9lYB2ZK0CcV9A==" saltValue="D7w2U8A7N3P5jx5D09iLoQ==" spinCount="100000" sheet="1" objects="1" scenarios="1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Bases</vt:lpstr>
      <vt:lpstr>Simulation portail famille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JOUET</dc:creator>
  <cp:keywords/>
  <dc:description/>
  <cp:lastModifiedBy>Bruno FOURIER</cp:lastModifiedBy>
  <cp:revision/>
  <dcterms:created xsi:type="dcterms:W3CDTF">2022-10-18T09:28:46Z</dcterms:created>
  <dcterms:modified xsi:type="dcterms:W3CDTF">2022-11-29T08:03:26Z</dcterms:modified>
  <cp:category/>
  <cp:contentStatus/>
</cp:coreProperties>
</file>